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ury\Documents\Agenda\2018\November\"/>
    </mc:Choice>
  </mc:AlternateContent>
  <xr:revisionPtr revIDLastSave="0" documentId="13_ncr:1_{B2D9AD76-D3D8-4963-BC61-0B18B15802A5}" xr6:coauthVersionLast="43" xr6:coauthVersionMax="43" xr10:uidLastSave="{00000000-0000-0000-0000-000000000000}"/>
  <bookViews>
    <workbookView xWindow="-120" yWindow="-120" windowWidth="20730" windowHeight="11160" xr2:uid="{8DB89376-D2B7-4E25-A99D-F6F8D50607B1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3" i="1"/>
  <c r="G24" i="1"/>
  <c r="G25" i="1"/>
  <c r="G28" i="1"/>
  <c r="G31" i="1"/>
  <c r="H17" i="1"/>
  <c r="H24" i="1"/>
  <c r="H36" i="1"/>
  <c r="H38" i="1"/>
  <c r="C33" i="1"/>
  <c r="E31" i="1"/>
  <c r="C31" i="1"/>
  <c r="C30" i="1"/>
  <c r="C29" i="1"/>
  <c r="C28" i="1"/>
  <c r="C27" i="1"/>
  <c r="C26" i="1"/>
  <c r="C25" i="1"/>
  <c r="C24" i="1"/>
  <c r="C23" i="1"/>
  <c r="C36" i="1"/>
  <c r="G17" i="1"/>
  <c r="E21" i="1"/>
  <c r="E36" i="1"/>
  <c r="E17" i="1"/>
  <c r="E38" i="1"/>
  <c r="C14" i="1"/>
  <c r="C13" i="1"/>
  <c r="C12" i="1"/>
  <c r="C11" i="1"/>
  <c r="C17" i="1"/>
  <c r="C38" i="1"/>
  <c r="G33" i="1"/>
  <c r="G36" i="1"/>
  <c r="G38" i="1" s="1"/>
</calcChain>
</file>

<file path=xl/sharedStrings.xml><?xml version="1.0" encoding="utf-8"?>
<sst xmlns="http://schemas.openxmlformats.org/spreadsheetml/2006/main" count="36" uniqueCount="32">
  <si>
    <t xml:space="preserve">Financial Statement for Melbury Osmond Parish Council </t>
  </si>
  <si>
    <t xml:space="preserve">Income </t>
  </si>
  <si>
    <t xml:space="preserve">Actual </t>
  </si>
  <si>
    <t xml:space="preserve">Estimated </t>
  </si>
  <si>
    <t xml:space="preserve">To Date </t>
  </si>
  <si>
    <t>2017/18</t>
  </si>
  <si>
    <t>2018/19</t>
  </si>
  <si>
    <t xml:space="preserve">2018/19 </t>
  </si>
  <si>
    <t xml:space="preserve">Balance b/fwd </t>
  </si>
  <si>
    <t xml:space="preserve">Precept </t>
  </si>
  <si>
    <t xml:space="preserve">LCTS Grant </t>
  </si>
  <si>
    <t xml:space="preserve">Grants/Donations </t>
  </si>
  <si>
    <t xml:space="preserve">Website </t>
  </si>
  <si>
    <t xml:space="preserve">Post Office Rent </t>
  </si>
  <si>
    <t xml:space="preserve">Vat Reclaim </t>
  </si>
  <si>
    <t>Caravan Club</t>
  </si>
  <si>
    <t xml:space="preserve">Total </t>
  </si>
  <si>
    <t>Payments</t>
  </si>
  <si>
    <t xml:space="preserve">Clerks Salary </t>
  </si>
  <si>
    <t xml:space="preserve">Office Expenses </t>
  </si>
  <si>
    <t xml:space="preserve">Energy Supply </t>
  </si>
  <si>
    <t>Play Area</t>
  </si>
  <si>
    <t>Audit Fees</t>
  </si>
  <si>
    <t>S137</t>
  </si>
  <si>
    <t>Insurance</t>
  </si>
  <si>
    <t xml:space="preserve">Courses </t>
  </si>
  <si>
    <t>Rent</t>
  </si>
  <si>
    <t xml:space="preserve">Subscriptions </t>
  </si>
  <si>
    <t xml:space="preserve">Devolved Services </t>
  </si>
  <si>
    <t>VAT</t>
  </si>
  <si>
    <t xml:space="preserve">Elections 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</si>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</sst>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/>
    <xf numFmtId="0" fontId="0" fillId="0" borderId="0" xfId="0" applyAlignment="1"/>
    <xf numFmtId="0" fontId="2" fillId="0" borderId="1" xfId="0" applyFont="1" applyBorder="1" applyAlignment="1"/>
    <xf numFmtId="1" fontId="2" fillId="0" borderId="1" xfId="0" applyNumberFormat="1" applyFont="1" applyBorder="1" applyAlignment="1"/>
    <xf numFmtId="1" fontId="2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43" fontId="0" fillId="0" borderId="0" xfId="0" applyNumberFormat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bury/Documents/Finances/Finances%202017,18%20(version%201).xlsb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bury/Documents/Finances/2018-19/Finances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iepts"/>
      <sheetName val="Bank_reconciliation_@_31st_Marc"/>
      <sheetName val="Assets"/>
    </sheetNames>
    <sheetDataSet>
      <sheetData sheetId="0" refreshError="1">
        <row r="38">
          <cell r="H38">
            <v>257.32</v>
          </cell>
          <cell r="J38">
            <v>466.6</v>
          </cell>
          <cell r="L38">
            <v>200</v>
          </cell>
          <cell r="N38">
            <v>60</v>
          </cell>
          <cell r="P38">
            <v>450</v>
          </cell>
          <cell r="R38">
            <v>410.07</v>
          </cell>
          <cell r="T38">
            <v>67</v>
          </cell>
          <cell r="V38">
            <v>70.03</v>
          </cell>
          <cell r="X38">
            <v>94.69</v>
          </cell>
          <cell r="Z38">
            <v>150.74999999999997</v>
          </cell>
        </row>
      </sheetData>
      <sheetData sheetId="1" refreshError="1">
        <row r="7">
          <cell r="C7">
            <v>20</v>
          </cell>
        </row>
        <row r="8">
          <cell r="C8">
            <v>100</v>
          </cell>
        </row>
        <row r="10">
          <cell r="C10">
            <v>144.5</v>
          </cell>
        </row>
        <row r="11">
          <cell r="C11">
            <v>144.5</v>
          </cell>
        </row>
        <row r="12">
          <cell r="C12">
            <v>20</v>
          </cell>
        </row>
        <row r="13">
          <cell r="C13">
            <v>20</v>
          </cell>
        </row>
        <row r="14">
          <cell r="C14">
            <v>3</v>
          </cell>
        </row>
        <row r="15">
          <cell r="C15">
            <v>30</v>
          </cell>
        </row>
        <row r="17">
          <cell r="C17">
            <v>582.07000000000005</v>
          </cell>
        </row>
        <row r="18">
          <cell r="C18">
            <v>100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"/>
      <sheetName val="Payments"/>
      <sheetName val="Bank Reconciliations"/>
    </sheetNames>
    <sheetDataSet>
      <sheetData sheetId="0" refreshError="1"/>
      <sheetData sheetId="1">
        <row r="27">
          <cell r="K27">
            <v>153.74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154F-9FEE-48A0-ADFC-96F93605CF23}">
  <dimension ref="A1:K72"/>
  <sheetViews>
    <sheetView tabSelected="1" topLeftCell="A20" workbookViewId="0">
      <selection activeCell="H34" sqref="H34"/>
    </sheetView>
  </sheetViews>
  <sheetFormatPr defaultRowHeight="15" x14ac:dyDescent="0.25"/>
  <cols>
    <col min="1" max="1" width="18.42578125" customWidth="1"/>
    <col min="3" max="3" width="10" customWidth="1"/>
    <col min="4" max="4" width="1.28515625" customWidth="1"/>
    <col min="5" max="5" width="11.42578125" customWidth="1"/>
    <col min="6" max="6" width="1.28515625" customWidth="1"/>
    <col min="7" max="7" width="11.28515625" customWidth="1"/>
    <col min="8" max="8" width="9.5703125" bestFit="1" customWidth="1"/>
  </cols>
  <sheetData>
    <row r="1" spans="1:8" x14ac:dyDescent="0.25">
      <c r="A1" t="s">
        <v>0</v>
      </c>
    </row>
    <row r="3" spans="1:8" x14ac:dyDescent="0.25">
      <c r="A3" s="1" t="s">
        <v>1</v>
      </c>
      <c r="C3" s="2"/>
      <c r="D3" s="1"/>
      <c r="E3" s="2"/>
      <c r="F3" s="1"/>
      <c r="G3" s="2" t="s">
        <v>2</v>
      </c>
    </row>
    <row r="4" spans="1:8" x14ac:dyDescent="0.25">
      <c r="A4" s="1"/>
      <c r="C4" s="2" t="s">
        <v>2</v>
      </c>
      <c r="D4" s="1"/>
      <c r="E4" s="2" t="s">
        <v>3</v>
      </c>
      <c r="F4" s="1"/>
      <c r="G4" s="2" t="s">
        <v>4</v>
      </c>
      <c r="H4" s="1" t="s">
        <v>31</v>
      </c>
    </row>
    <row r="5" spans="1:8" x14ac:dyDescent="0.25">
      <c r="C5" s="2" t="s">
        <v>5</v>
      </c>
      <c r="D5" s="1"/>
      <c r="E5" s="2" t="s">
        <v>6</v>
      </c>
      <c r="F5" s="1"/>
      <c r="G5" s="2" t="s">
        <v>7</v>
      </c>
    </row>
    <row r="6" spans="1:8" x14ac:dyDescent="0.25">
      <c r="C6" s="3"/>
      <c r="E6" s="3"/>
      <c r="G6" s="3"/>
    </row>
    <row r="7" spans="1:8" x14ac:dyDescent="0.25">
      <c r="A7" t="s">
        <v>8</v>
      </c>
      <c r="C7" s="17">
        <v>1521</v>
      </c>
      <c r="D7" s="17"/>
      <c r="E7" s="17">
        <v>1649</v>
      </c>
      <c r="F7" s="17"/>
      <c r="G7" s="17">
        <v>1649</v>
      </c>
      <c r="H7" s="17">
        <v>3050</v>
      </c>
    </row>
    <row r="8" spans="1:8" x14ac:dyDescent="0.25">
      <c r="C8" s="17"/>
      <c r="D8" s="17"/>
      <c r="E8" s="17"/>
      <c r="F8" s="17"/>
      <c r="G8" s="17"/>
      <c r="H8" s="16"/>
    </row>
    <row r="9" spans="1:8" x14ac:dyDescent="0.25">
      <c r="A9" t="s">
        <v>9</v>
      </c>
      <c r="C9" s="17">
        <v>2015</v>
      </c>
      <c r="D9" s="17"/>
      <c r="E9" s="17">
        <v>5000</v>
      </c>
      <c r="F9" s="17"/>
      <c r="G9" s="17">
        <v>5000</v>
      </c>
      <c r="H9" s="16">
        <v>6500</v>
      </c>
    </row>
    <row r="10" spans="1:8" x14ac:dyDescent="0.25">
      <c r="A10" t="s">
        <v>10</v>
      </c>
      <c r="C10" s="17">
        <v>15</v>
      </c>
      <c r="D10" s="17"/>
      <c r="E10" s="17">
        <v>0</v>
      </c>
      <c r="F10" s="17"/>
      <c r="G10" s="17">
        <v>0</v>
      </c>
      <c r="H10" s="16"/>
    </row>
    <row r="11" spans="1:8" x14ac:dyDescent="0.25">
      <c r="A11" t="s">
        <v>11</v>
      </c>
      <c r="C11" s="17">
        <f>[1]Reciepts!$C$10+[1]Reciepts!$C$11+[1]Reciepts!$C$14</f>
        <v>292</v>
      </c>
      <c r="D11" s="17"/>
      <c r="E11" s="17">
        <v>0</v>
      </c>
      <c r="F11" s="17"/>
      <c r="G11" s="17">
        <v>0</v>
      </c>
      <c r="H11" s="16"/>
    </row>
    <row r="12" spans="1:8" x14ac:dyDescent="0.25">
      <c r="A12" t="s">
        <v>12</v>
      </c>
      <c r="C12" s="17">
        <f>[1]Reciepts!$C$7+[1]Reciepts!$C$12+[1]Reciepts!$C$13+[1]Reciepts!$C$15</f>
        <v>90</v>
      </c>
      <c r="D12" s="17"/>
      <c r="E12" s="17">
        <v>50</v>
      </c>
      <c r="F12" s="17"/>
      <c r="G12" s="17">
        <v>0</v>
      </c>
      <c r="H12" s="16"/>
    </row>
    <row r="13" spans="1:8" x14ac:dyDescent="0.25">
      <c r="A13" t="s">
        <v>13</v>
      </c>
      <c r="C13" s="17">
        <f>[1]Reciepts!$C$18+[1]Reciepts!$C$8</f>
        <v>200</v>
      </c>
      <c r="D13" s="17"/>
      <c r="E13" s="17">
        <v>100</v>
      </c>
      <c r="F13" s="17"/>
      <c r="G13" s="17">
        <v>0</v>
      </c>
      <c r="H13" s="16">
        <v>100</v>
      </c>
    </row>
    <row r="14" spans="1:8" x14ac:dyDescent="0.25">
      <c r="A14" t="s">
        <v>14</v>
      </c>
      <c r="C14" s="17">
        <f>[1]Reciepts!$C$17</f>
        <v>582.07000000000005</v>
      </c>
      <c r="D14" s="17"/>
      <c r="E14" s="17">
        <v>200</v>
      </c>
      <c r="F14" s="17"/>
      <c r="G14" s="17">
        <v>0</v>
      </c>
      <c r="H14" s="16">
        <v>150</v>
      </c>
    </row>
    <row r="15" spans="1:8" x14ac:dyDescent="0.25">
      <c r="A15" t="s">
        <v>15</v>
      </c>
      <c r="C15" s="17">
        <v>0</v>
      </c>
      <c r="D15" s="17"/>
      <c r="E15" s="17">
        <v>900</v>
      </c>
      <c r="F15" s="17"/>
      <c r="G15" s="17">
        <v>0</v>
      </c>
      <c r="H15" s="16"/>
    </row>
    <row r="16" spans="1:8" x14ac:dyDescent="0.25">
      <c r="C16" s="17"/>
      <c r="D16" s="17"/>
      <c r="E16" s="17"/>
      <c r="F16" s="17"/>
      <c r="G16" s="17"/>
      <c r="H16" s="16"/>
    </row>
    <row r="17" spans="1:11" x14ac:dyDescent="0.25">
      <c r="A17" s="1" t="s">
        <v>16</v>
      </c>
      <c r="B17" s="1"/>
      <c r="C17" s="18">
        <f>SUM(C7:C16)</f>
        <v>4715.07</v>
      </c>
      <c r="D17" s="18"/>
      <c r="E17" s="18">
        <f>SUM(E7:E16)</f>
        <v>7899</v>
      </c>
      <c r="F17" s="18"/>
      <c r="G17" s="18">
        <f>SUM(G7:G16)</f>
        <v>6649</v>
      </c>
      <c r="H17" s="19">
        <f>H7+H9+H13+H14</f>
        <v>9800</v>
      </c>
    </row>
    <row r="18" spans="1:11" x14ac:dyDescent="0.25">
      <c r="C18" s="17"/>
      <c r="D18" s="17"/>
      <c r="E18" s="17"/>
      <c r="F18" s="17"/>
      <c r="G18" s="17"/>
      <c r="H18" s="16"/>
    </row>
    <row r="19" spans="1:11" x14ac:dyDescent="0.25">
      <c r="A19" s="1" t="s">
        <v>17</v>
      </c>
      <c r="C19" s="17"/>
      <c r="D19" s="17"/>
      <c r="E19" s="17"/>
      <c r="F19" s="17"/>
      <c r="G19" s="17"/>
      <c r="H19" s="16"/>
    </row>
    <row r="20" spans="1:11" x14ac:dyDescent="0.25">
      <c r="C20" s="17"/>
      <c r="D20" s="17"/>
      <c r="E20" s="17"/>
      <c r="F20" s="17"/>
      <c r="G20" s="17"/>
      <c r="H20" s="16"/>
    </row>
    <row r="21" spans="1:11" x14ac:dyDescent="0.25">
      <c r="A21" t="s">
        <v>18</v>
      </c>
      <c r="C21" s="17">
        <v>840</v>
      </c>
      <c r="D21" s="17"/>
      <c r="E21" s="17">
        <f>8.87*4*52</f>
        <v>1844.9599999999998</v>
      </c>
      <c r="F21" s="17"/>
      <c r="G21" s="17">
        <f>[2]Payments!K27</f>
        <v>153.74</v>
      </c>
      <c r="H21" s="14">
        <v>2500</v>
      </c>
    </row>
    <row r="22" spans="1:11" x14ac:dyDescent="0.25">
      <c r="A22" t="s">
        <v>19</v>
      </c>
      <c r="C22" s="17">
        <v>0</v>
      </c>
      <c r="D22" s="17"/>
      <c r="E22" s="17">
        <v>150</v>
      </c>
      <c r="F22" s="17"/>
      <c r="G22" s="17">
        <f>[2]Payments!M27</f>
        <v>0</v>
      </c>
      <c r="H22" s="14">
        <v>200</v>
      </c>
    </row>
    <row r="23" spans="1:11" x14ac:dyDescent="0.25">
      <c r="A23" t="s">
        <v>20</v>
      </c>
      <c r="C23" s="17">
        <f>[1]Payments!$H$38</f>
        <v>257.32</v>
      </c>
      <c r="D23" s="17"/>
      <c r="E23" s="17">
        <v>260</v>
      </c>
      <c r="F23" s="17"/>
      <c r="G23" s="17">
        <f>[2]Payments!O27</f>
        <v>0</v>
      </c>
      <c r="H23" s="14">
        <v>270</v>
      </c>
    </row>
    <row r="24" spans="1:11" x14ac:dyDescent="0.25">
      <c r="A24" t="s">
        <v>21</v>
      </c>
      <c r="C24" s="17">
        <f>[1]Payments!$J$38</f>
        <v>466.6</v>
      </c>
      <c r="D24" s="17"/>
      <c r="E24" s="17">
        <v>398</v>
      </c>
      <c r="F24" s="17"/>
      <c r="G24" s="17">
        <f>[2]Payments!Q27</f>
        <v>0</v>
      </c>
      <c r="H24" s="15">
        <f>123+400</f>
        <v>523</v>
      </c>
      <c r="J24" s="13"/>
      <c r="K24" s="13"/>
    </row>
    <row r="25" spans="1:11" x14ac:dyDescent="0.25">
      <c r="A25" t="s">
        <v>12</v>
      </c>
      <c r="C25" s="17">
        <f>[1]Payments!$L$38</f>
        <v>200</v>
      </c>
      <c r="D25" s="17"/>
      <c r="E25" s="17">
        <v>200</v>
      </c>
      <c r="F25" s="17"/>
      <c r="G25" s="17">
        <f>[2]Payments!U27</f>
        <v>0</v>
      </c>
      <c r="H25" s="14">
        <v>200</v>
      </c>
    </row>
    <row r="26" spans="1:11" x14ac:dyDescent="0.25">
      <c r="A26" t="s">
        <v>22</v>
      </c>
      <c r="C26" s="17">
        <f>[1]Payments!$N$38</f>
        <v>60</v>
      </c>
      <c r="D26" s="17"/>
      <c r="E26" s="17">
        <v>65</v>
      </c>
      <c r="F26" s="17"/>
      <c r="G26" s="17"/>
      <c r="H26" s="14">
        <v>250</v>
      </c>
    </row>
    <row r="27" spans="1:11" x14ac:dyDescent="0.25">
      <c r="A27" t="s">
        <v>23</v>
      </c>
      <c r="C27" s="17">
        <f>[1]Payments!$P$38</f>
        <v>450</v>
      </c>
      <c r="D27" s="17"/>
      <c r="E27" s="17">
        <v>450</v>
      </c>
      <c r="F27" s="17"/>
      <c r="G27" s="17"/>
      <c r="H27" s="14">
        <v>450</v>
      </c>
    </row>
    <row r="28" spans="1:11" x14ac:dyDescent="0.25">
      <c r="A28" t="s">
        <v>24</v>
      </c>
      <c r="C28" s="17">
        <f>[1]Payments!$R$38</f>
        <v>410.07</v>
      </c>
      <c r="D28" s="17"/>
      <c r="E28" s="17">
        <v>418</v>
      </c>
      <c r="F28" s="17"/>
      <c r="G28" s="17">
        <f>[2]Payments!AA27</f>
        <v>0</v>
      </c>
      <c r="H28" s="14">
        <v>405</v>
      </c>
    </row>
    <row r="29" spans="1:11" x14ac:dyDescent="0.25">
      <c r="A29" t="s">
        <v>25</v>
      </c>
      <c r="C29" s="17">
        <f>[1]Payments!$T$38</f>
        <v>67</v>
      </c>
      <c r="D29" s="17"/>
      <c r="E29" s="17">
        <v>70</v>
      </c>
      <c r="F29" s="17"/>
      <c r="G29" s="17"/>
      <c r="H29" s="14">
        <v>50</v>
      </c>
    </row>
    <row r="30" spans="1:11" x14ac:dyDescent="0.25">
      <c r="A30" t="s">
        <v>26</v>
      </c>
      <c r="C30" s="17">
        <f>[1]Payments!$V$38</f>
        <v>70.03</v>
      </c>
      <c r="D30" s="17"/>
      <c r="E30" s="17">
        <v>45</v>
      </c>
      <c r="F30" s="17"/>
      <c r="G30" s="17"/>
      <c r="H30" s="14">
        <v>48</v>
      </c>
    </row>
    <row r="31" spans="1:11" x14ac:dyDescent="0.25">
      <c r="A31" t="s">
        <v>27</v>
      </c>
      <c r="C31" s="17">
        <f>[1]Payments!$X$38</f>
        <v>94.69</v>
      </c>
      <c r="D31" s="17"/>
      <c r="E31" s="17">
        <f>67+30</f>
        <v>97</v>
      </c>
      <c r="F31" s="17"/>
      <c r="G31" s="17">
        <f>[2]Payments!AG27</f>
        <v>0</v>
      </c>
      <c r="H31" s="14">
        <v>100</v>
      </c>
    </row>
    <row r="32" spans="1:11" x14ac:dyDescent="0.25">
      <c r="A32" t="s">
        <v>28</v>
      </c>
      <c r="C32" s="17">
        <v>0</v>
      </c>
      <c r="D32" s="17"/>
      <c r="E32" s="17">
        <v>700</v>
      </c>
      <c r="F32" s="17"/>
      <c r="G32" s="17">
        <v>309</v>
      </c>
      <c r="H32" s="14">
        <v>700</v>
      </c>
    </row>
    <row r="33" spans="1:8" x14ac:dyDescent="0.25">
      <c r="A33" t="s">
        <v>29</v>
      </c>
      <c r="C33" s="17">
        <f>[1]Payments!$Z$38</f>
        <v>150.74999999999997</v>
      </c>
      <c r="D33" s="17"/>
      <c r="E33" s="17">
        <v>151</v>
      </c>
      <c r="F33" s="17"/>
      <c r="G33" s="17">
        <f>[2]Payments!I27</f>
        <v>0</v>
      </c>
      <c r="H33" s="14">
        <v>160</v>
      </c>
    </row>
    <row r="34" spans="1:8" x14ac:dyDescent="0.25">
      <c r="A34" t="s">
        <v>30</v>
      </c>
      <c r="C34" s="17"/>
      <c r="D34" s="17"/>
      <c r="E34" s="17"/>
      <c r="F34" s="17"/>
      <c r="G34" s="17"/>
      <c r="H34" s="14">
        <v>900</v>
      </c>
    </row>
    <row r="35" spans="1:8" x14ac:dyDescent="0.25">
      <c r="C35" s="17"/>
      <c r="D35" s="17"/>
      <c r="E35" s="17"/>
      <c r="F35" s="17"/>
      <c r="G35" s="17"/>
      <c r="H35" s="16"/>
    </row>
    <row r="36" spans="1:8" x14ac:dyDescent="0.25">
      <c r="A36" s="1" t="s">
        <v>16</v>
      </c>
      <c r="C36" s="18">
        <f>SUM(C21:C35)</f>
        <v>3066.4600000000005</v>
      </c>
      <c r="D36" s="18"/>
      <c r="E36" s="18">
        <f>SUM(E21:E35)</f>
        <v>4848.96</v>
      </c>
      <c r="F36" s="18"/>
      <c r="G36" s="18">
        <f>SUM(G21:G35)</f>
        <v>462.74</v>
      </c>
      <c r="H36" s="16">
        <f>SUM(H21:H35)</f>
        <v>6756</v>
      </c>
    </row>
    <row r="37" spans="1:8" x14ac:dyDescent="0.25">
      <c r="C37" s="17"/>
      <c r="D37" s="17"/>
      <c r="E37" s="17"/>
      <c r="F37" s="17"/>
      <c r="G37" s="17"/>
      <c r="H37" s="16"/>
    </row>
    <row r="38" spans="1:8" ht="15.75" thickBot="1" x14ac:dyDescent="0.3">
      <c r="A38" s="5" t="s">
        <v>8</v>
      </c>
      <c r="B38" s="5"/>
      <c r="C38" s="20">
        <f>C17-C36</f>
        <v>1648.6099999999992</v>
      </c>
      <c r="D38" s="20"/>
      <c r="E38" s="20">
        <f>E17-E36</f>
        <v>3050.04</v>
      </c>
      <c r="F38" s="20"/>
      <c r="G38" s="20">
        <f>G17-G36</f>
        <v>6186.26</v>
      </c>
      <c r="H38" s="16">
        <f>H17-H36</f>
        <v>3044</v>
      </c>
    </row>
    <row r="39" spans="1:8" ht="15.75" thickTop="1" x14ac:dyDescent="0.25">
      <c r="C39" s="16"/>
      <c r="D39" s="16"/>
      <c r="E39" s="16"/>
      <c r="F39" s="16"/>
      <c r="G39" s="16"/>
      <c r="H39" s="16"/>
    </row>
    <row r="40" spans="1:8" x14ac:dyDescent="0.25">
      <c r="C40" s="6"/>
      <c r="D40" s="6"/>
      <c r="E40" s="6"/>
      <c r="F40" s="6"/>
      <c r="G40" s="6"/>
    </row>
    <row r="41" spans="1:8" x14ac:dyDescent="0.25">
      <c r="C41" s="6"/>
      <c r="D41" s="6"/>
      <c r="E41" s="6"/>
      <c r="F41" s="6"/>
      <c r="G41" s="6"/>
    </row>
    <row r="42" spans="1:8" x14ac:dyDescent="0.25">
      <c r="C42" s="6"/>
      <c r="D42" s="6"/>
      <c r="E42" s="6"/>
      <c r="F42" s="6"/>
      <c r="G42" s="6"/>
      <c r="H42" s="4"/>
    </row>
    <row r="43" spans="1:8" x14ac:dyDescent="0.25">
      <c r="C43" s="6"/>
      <c r="D43" s="6"/>
      <c r="E43" s="6"/>
      <c r="F43" s="6"/>
      <c r="G43" s="6"/>
    </row>
    <row r="44" spans="1:8" x14ac:dyDescent="0.25">
      <c r="C44" s="6"/>
      <c r="D44" s="6"/>
      <c r="E44" s="6"/>
      <c r="F44" s="6"/>
      <c r="G44" s="6"/>
    </row>
    <row r="45" spans="1:8" x14ac:dyDescent="0.25">
      <c r="C45" s="6"/>
      <c r="D45" s="6"/>
      <c r="E45" s="6"/>
      <c r="F45" s="6"/>
      <c r="G45" s="6"/>
    </row>
    <row r="46" spans="1:8" x14ac:dyDescent="0.25">
      <c r="C46" s="6"/>
      <c r="D46" s="6"/>
      <c r="E46" s="6"/>
      <c r="F46" s="6"/>
      <c r="G46" s="6"/>
    </row>
    <row r="47" spans="1:8" x14ac:dyDescent="0.25">
      <c r="C47" s="6"/>
      <c r="D47" s="6"/>
      <c r="E47" s="6"/>
      <c r="F47" s="6"/>
      <c r="G47" s="6"/>
      <c r="H47" s="4"/>
    </row>
    <row r="48" spans="1:8" x14ac:dyDescent="0.25">
      <c r="C48" s="6"/>
      <c r="D48" s="6"/>
      <c r="E48" s="6"/>
      <c r="F48" s="6"/>
      <c r="G48" s="6"/>
    </row>
    <row r="49" spans="1:7" ht="15.75" thickBot="1" x14ac:dyDescent="0.3">
      <c r="A49" s="5"/>
      <c r="B49" s="5"/>
      <c r="C49" s="7"/>
      <c r="D49" s="7"/>
      <c r="E49" s="8"/>
      <c r="F49" s="6"/>
      <c r="G49" s="6"/>
    </row>
    <row r="50" spans="1:7" ht="15.75" thickTop="1" x14ac:dyDescent="0.25"/>
    <row r="51" spans="1:7" x14ac:dyDescent="0.25">
      <c r="A51" s="1"/>
    </row>
    <row r="56" spans="1:7" x14ac:dyDescent="0.25">
      <c r="A56" s="1"/>
      <c r="B56" s="1"/>
      <c r="C56" s="1"/>
    </row>
    <row r="57" spans="1:7" x14ac:dyDescent="0.25">
      <c r="A57" s="1"/>
      <c r="B57" s="1"/>
      <c r="C57" s="1"/>
    </row>
    <row r="58" spans="1:7" ht="15.75" thickBot="1" x14ac:dyDescent="0.3">
      <c r="A58" s="5"/>
      <c r="B58" s="5"/>
      <c r="C58" s="9"/>
    </row>
    <row r="59" spans="1:7" ht="15.75" thickTop="1" x14ac:dyDescent="0.25">
      <c r="A59" s="1"/>
      <c r="B59" s="1"/>
      <c r="C59" s="1"/>
    </row>
    <row r="60" spans="1:7" x14ac:dyDescent="0.25">
      <c r="A60" s="1"/>
      <c r="B60" s="1"/>
      <c r="C60" s="1"/>
    </row>
    <row r="61" spans="1:7" x14ac:dyDescent="0.25">
      <c r="A61" s="1"/>
      <c r="B61" s="1"/>
      <c r="C61" s="1"/>
    </row>
    <row r="62" spans="1:7" x14ac:dyDescent="0.25">
      <c r="A62" s="10"/>
      <c r="B62" s="1"/>
      <c r="C62" s="11"/>
      <c r="D62" s="3"/>
      <c r="E62" s="3"/>
    </row>
    <row r="63" spans="1:7" x14ac:dyDescent="0.25">
      <c r="A63" s="10"/>
      <c r="B63" s="1"/>
    </row>
    <row r="68" spans="1:5" x14ac:dyDescent="0.25">
      <c r="A68" s="1"/>
      <c r="B68" s="1"/>
      <c r="C68" s="1"/>
    </row>
    <row r="69" spans="1:5" x14ac:dyDescent="0.25">
      <c r="A69" s="1"/>
      <c r="B69" s="1"/>
      <c r="C69" s="1"/>
      <c r="E69" s="12"/>
    </row>
    <row r="70" spans="1:5" x14ac:dyDescent="0.25">
      <c r="A70" s="1"/>
      <c r="B70" s="1"/>
      <c r="C70" s="1"/>
    </row>
    <row r="72" spans="1:5" x14ac:dyDescent="0.25">
      <c r="A72" s="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Melbury</dc:creator>
  <cp:lastModifiedBy>Melbury</cp:lastModifiedBy>
  <cp:lastPrinted>2019-01-15T13:28:11Z</cp:lastPrinted>
  <dcterms:created xsi:type="dcterms:W3CDTF">2018-11-12T07:48:27Z</dcterms:created>
  <dcterms:modified xsi:type="dcterms:W3CDTF">2019-07-12T19:08:36Z</dcterms:modified>
</cp:coreProperties>
</file>